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5-1-2" sheetId="1" r:id="rId1"/>
  </sheets>
  <definedNames>
    <definedName name="_xlnm.Print_Area" localSheetId="0">'5-1-2'!$A$1:$P$30</definedName>
  </definedNames>
  <calcPr fullCalcOnLoad="1"/>
</workbook>
</file>

<file path=xl/sharedStrings.xml><?xml version="1.0" encoding="utf-8"?>
<sst xmlns="http://schemas.openxmlformats.org/spreadsheetml/2006/main" count="79" uniqueCount="31">
  <si>
    <t>Departamento</t>
  </si>
  <si>
    <t>Inicial</t>
  </si>
  <si>
    <t>Total</t>
  </si>
  <si>
    <t>Estatal</t>
  </si>
  <si>
    <t>Privado</t>
  </si>
  <si>
    <t xml:space="preserve">Ambato                                     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</si>
  <si>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</si>
  <si>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</si>
  <si>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</si>
  <si>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</si>
  <si>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</si>
  <si>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</si>
  <si>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</si>
  <si>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</si>
  <si>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</si>
  <si>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Paclín</t>
  </si>
  <si>
    <t>Pomán</t>
  </si>
  <si>
    <t>Santa María</t>
  </si>
  <si>
    <t>Santa Rosa</t>
  </si>
  <si>
    <t>Tinogasta</t>
  </si>
  <si>
    <t>Valle Viejo</t>
  </si>
  <si>
    <t>Primario</t>
  </si>
  <si>
    <t>Secundario</t>
  </si>
  <si>
    <t>-</t>
  </si>
  <si>
    <t>Terciario No Universitario</t>
  </si>
  <si>
    <t>Nivel de Educación</t>
  </si>
  <si>
    <t>Provincia de Catamarca. Año 2014.</t>
  </si>
  <si>
    <r>
      <t xml:space="preserve">Fuente: Dirección Provincial de Estadística y Censos, Dirección de Producción Estadística, Departamento Estadísticas Sociodemográficas, </t>
    </r>
    <r>
      <rPr>
        <sz val="7"/>
        <rFont val="Arial"/>
        <family val="2"/>
      </rPr>
      <t>en base a información de la Subsecretaría de Planeamiento Educativo, Dirección de Evaluación y Gestión de la Información, Relevamiento Anual 2014.</t>
    </r>
  </si>
  <si>
    <t xml:space="preserve"> </t>
  </si>
  <si>
    <t>Personas en actividad, por Nivel y Sector de Educación, según departamento.</t>
  </si>
  <si>
    <r>
      <rPr>
        <b/>
        <sz val="7"/>
        <rFont val="Arial"/>
        <family val="2"/>
      </rPr>
      <t>Nota:</t>
    </r>
    <r>
      <rPr>
        <sz val="7"/>
        <rFont val="Arial"/>
        <family val="2"/>
      </rPr>
      <t xml:space="preserve"> Se incluye las personas en actividad de los establecimientos municipales y nacionales.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</si>
</sst>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5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3" fontId="3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/>
    </xf>
    <xf numFmtId="3" fontId="42" fillId="0" borderId="12" xfId="0" applyNumberFormat="1" applyFont="1" applyBorder="1" applyAlignment="1">
      <alignment horizontal="right" readingOrder="2"/>
    </xf>
    <xf numFmtId="0" fontId="3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SheetLayoutView="100" zoomScalePageLayoutView="0" workbookViewId="0" topLeftCell="A1">
      <selection activeCell="A4" sqref="A4:A6"/>
    </sheetView>
  </sheetViews>
  <sheetFormatPr defaultColWidth="11.00390625" defaultRowHeight="12.75" customHeight="1"/>
  <cols>
    <col min="1" max="1" width="15.25390625" style="2" customWidth="1"/>
    <col min="2" max="2" width="4.75390625" style="2" customWidth="1"/>
    <col min="3" max="3" width="5.125" style="2" customWidth="1"/>
    <col min="4" max="4" width="5.75390625" style="2" customWidth="1"/>
    <col min="5" max="5" width="0.5" style="2" customWidth="1"/>
    <col min="6" max="6" width="4.75390625" style="2" customWidth="1"/>
    <col min="7" max="7" width="5.125" style="2" customWidth="1"/>
    <col min="8" max="8" width="5.75390625" style="2" customWidth="1"/>
    <col min="9" max="9" width="0.5" style="2" customWidth="1"/>
    <col min="10" max="10" width="4.75390625" style="2" customWidth="1"/>
    <col min="11" max="11" width="5.125" style="2" customWidth="1"/>
    <col min="12" max="12" width="5.75390625" style="2" customWidth="1"/>
    <col min="13" max="13" width="0.5" style="2" customWidth="1"/>
    <col min="14" max="14" width="4.75390625" style="2" customWidth="1"/>
    <col min="15" max="15" width="5.125" style="2" customWidth="1"/>
    <col min="16" max="16" width="5.75390625" style="2" customWidth="1"/>
    <col min="17" max="16384" width="11.00390625" style="2" customWidth="1"/>
  </cols>
  <sheetData>
    <row r="1" ht="12.75" customHeight="1">
      <c r="A1" s="1" t="s">
        <v>29</v>
      </c>
    </row>
    <row r="2" ht="12.75" customHeight="1">
      <c r="A2" s="1" t="s">
        <v>26</v>
      </c>
    </row>
    <row r="3" spans="13:16" ht="12.75" customHeight="1">
      <c r="M3" s="22"/>
      <c r="N3" s="22"/>
      <c r="O3" s="22"/>
      <c r="P3" s="22"/>
    </row>
    <row r="4" spans="1:16" ht="12.75" customHeight="1">
      <c r="A4" s="26" t="s">
        <v>0</v>
      </c>
      <c r="B4" s="29" t="s">
        <v>25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3.25" customHeight="1">
      <c r="A5" s="27"/>
      <c r="B5" s="29" t="s">
        <v>1</v>
      </c>
      <c r="C5" s="29"/>
      <c r="D5" s="29"/>
      <c r="E5" s="3"/>
      <c r="F5" s="29" t="s">
        <v>21</v>
      </c>
      <c r="G5" s="29"/>
      <c r="H5" s="29"/>
      <c r="I5" s="4"/>
      <c r="J5" s="29" t="s">
        <v>22</v>
      </c>
      <c r="K5" s="29"/>
      <c r="L5" s="29"/>
      <c r="N5" s="24" t="s">
        <v>24</v>
      </c>
      <c r="O5" s="24"/>
      <c r="P5" s="24"/>
    </row>
    <row r="6" spans="1:16" ht="12.75" customHeight="1">
      <c r="A6" s="28"/>
      <c r="B6" s="6" t="s">
        <v>2</v>
      </c>
      <c r="C6" s="6" t="s">
        <v>3</v>
      </c>
      <c r="D6" s="6" t="s">
        <v>4</v>
      </c>
      <c r="E6" s="7"/>
      <c r="F6" s="6" t="s">
        <v>2</v>
      </c>
      <c r="G6" s="6" t="s">
        <v>3</v>
      </c>
      <c r="H6" s="6" t="s">
        <v>4</v>
      </c>
      <c r="I6" s="8"/>
      <c r="J6" s="6" t="s">
        <v>2</v>
      </c>
      <c r="K6" s="6" t="s">
        <v>3</v>
      </c>
      <c r="L6" s="6" t="s">
        <v>4</v>
      </c>
      <c r="M6" s="22"/>
      <c r="N6" s="6" t="s">
        <v>2</v>
      </c>
      <c r="O6" s="6" t="s">
        <v>3</v>
      </c>
      <c r="P6" s="6" t="s">
        <v>4</v>
      </c>
    </row>
    <row r="7" spans="1:16" ht="12.75" customHeight="1">
      <c r="A7" s="21" t="s">
        <v>2</v>
      </c>
      <c r="B7" s="18">
        <f>IF(SUM(B9:B24)=0,"-",SUM(B9:B24))</f>
        <v>1684</v>
      </c>
      <c r="C7" s="18">
        <f>IF(SUM(C9:C24)=0,"-",SUM(C9:C24))</f>
        <v>1396</v>
      </c>
      <c r="D7" s="18">
        <f>IF(SUM(D9:D24)=0,"-",SUM(D9:D24))</f>
        <v>288</v>
      </c>
      <c r="E7" s="18"/>
      <c r="F7" s="19">
        <f>IF(SUM(G7:H7)=0,"-",SUM(G7:H7))</f>
        <v>6609</v>
      </c>
      <c r="G7" s="19">
        <f>IF(SUM(G9:G24)=0,"-",SUM(G9:G24))</f>
        <v>5884</v>
      </c>
      <c r="H7" s="19">
        <f>IF(SUM(H9:H24)=0,"-",SUM(H9:H24))</f>
        <v>725</v>
      </c>
      <c r="I7" s="20"/>
      <c r="J7" s="18">
        <f>IF(SUM(K7:L7)=0,"-",SUM(K7:L7))</f>
        <v>12761</v>
      </c>
      <c r="K7" s="19">
        <f>IF(SUM(K9:K24)=0,"-",SUM(K9:K24))</f>
        <v>11420</v>
      </c>
      <c r="L7" s="19">
        <f>IF(SUM(L9:L24)=0,"-",SUM(L9:L24))</f>
        <v>1341</v>
      </c>
      <c r="N7" s="19">
        <f>IF(SUM(O7:P7)=0,"-",SUM(O7:P7))</f>
        <v>2423</v>
      </c>
      <c r="O7" s="19">
        <f>IF(SUM(O9:O24)=0,"-",SUM(O9:O24))</f>
        <v>1931</v>
      </c>
      <c r="P7" s="19">
        <f>IF(SUM(P9:P24)=0,"-",SUM(P9:P24))</f>
        <v>492</v>
      </c>
    </row>
    <row r="8" spans="1:16" ht="12.75" customHeight="1">
      <c r="A8" s="11"/>
      <c r="B8" s="9"/>
      <c r="C8" s="9"/>
      <c r="D8" s="9"/>
      <c r="E8" s="9"/>
      <c r="F8" s="10"/>
      <c r="G8" s="10"/>
      <c r="H8" s="10"/>
      <c r="I8" s="5"/>
      <c r="J8" s="12"/>
      <c r="K8" s="10"/>
      <c r="L8" s="10"/>
      <c r="N8" s="14"/>
      <c r="O8" s="14"/>
      <c r="P8" s="14"/>
    </row>
    <row r="9" spans="1:16" ht="12.75" customHeight="1">
      <c r="A9" s="11" t="s">
        <v>5</v>
      </c>
      <c r="B9" s="12">
        <f>IF(SUM(C9:D9)=0,"-",SUM(C9:D9))</f>
        <v>21</v>
      </c>
      <c r="C9" s="12">
        <v>21</v>
      </c>
      <c r="D9" s="13" t="s">
        <v>23</v>
      </c>
      <c r="E9" s="12"/>
      <c r="F9" s="14">
        <f>IF(SUM(G9:H9)=0,"-",SUM(G9:H9))</f>
        <v>111</v>
      </c>
      <c r="G9" s="10">
        <v>111</v>
      </c>
      <c r="H9" s="14" t="s">
        <v>23</v>
      </c>
      <c r="I9" s="5"/>
      <c r="J9" s="13">
        <f>IF(SUM(K9:L9)=0,"-",SUM(K9:L9))</f>
        <v>161</v>
      </c>
      <c r="K9" s="10">
        <v>161</v>
      </c>
      <c r="L9" s="14" t="s">
        <v>23</v>
      </c>
      <c r="N9" s="14" t="str">
        <f>IF(SUM(O9:P9)=0,"-",SUM(O9:P9))</f>
        <v>-</v>
      </c>
      <c r="O9" s="14" t="s">
        <v>23</v>
      </c>
      <c r="P9" s="14" t="s">
        <v>23</v>
      </c>
    </row>
    <row r="10" spans="1:16" ht="12.75" customHeight="1">
      <c r="A10" s="11" t="s">
        <v>6</v>
      </c>
      <c r="B10" s="12">
        <f aca="true" t="shared" si="0" ref="B10:B24">IF(SUM(C10:D10)=0,"-",SUM(C10:D10))</f>
        <v>4</v>
      </c>
      <c r="C10" s="12">
        <v>4</v>
      </c>
      <c r="D10" s="13" t="s">
        <v>23</v>
      </c>
      <c r="E10" s="12"/>
      <c r="F10" s="14">
        <f aca="true" t="shared" si="1" ref="F10:F24">IF(SUM(G10:H10)=0,"-",SUM(G10:H10))</f>
        <v>139</v>
      </c>
      <c r="G10" s="10">
        <v>139</v>
      </c>
      <c r="H10" s="14" t="s">
        <v>23</v>
      </c>
      <c r="I10" s="5"/>
      <c r="J10" s="13">
        <f aca="true" t="shared" si="2" ref="J10:J23">IF(SUM(K10:L10)=0,"-",SUM(K10:L10))</f>
        <v>121</v>
      </c>
      <c r="K10" s="10">
        <v>121</v>
      </c>
      <c r="L10" s="14" t="s">
        <v>23</v>
      </c>
      <c r="N10" s="14" t="str">
        <f aca="true" t="shared" si="3" ref="N10:N23">IF(SUM(O10:P10)=0,"-",SUM(O10:P10))</f>
        <v>-</v>
      </c>
      <c r="O10" s="14" t="s">
        <v>23</v>
      </c>
      <c r="P10" s="14" t="s">
        <v>23</v>
      </c>
    </row>
    <row r="11" spans="1:16" ht="12.75" customHeight="1">
      <c r="A11" s="11" t="s">
        <v>7</v>
      </c>
      <c r="B11" s="12">
        <f t="shared" si="0"/>
        <v>70</v>
      </c>
      <c r="C11" s="12">
        <v>53</v>
      </c>
      <c r="D11" s="13">
        <v>17</v>
      </c>
      <c r="E11" s="12"/>
      <c r="F11" s="14">
        <f t="shared" si="1"/>
        <v>358</v>
      </c>
      <c r="G11" s="10">
        <v>334</v>
      </c>
      <c r="H11" s="14">
        <v>24</v>
      </c>
      <c r="I11" s="5"/>
      <c r="J11" s="13">
        <f t="shared" si="2"/>
        <v>723</v>
      </c>
      <c r="K11" s="10">
        <v>693</v>
      </c>
      <c r="L11" s="14">
        <v>30</v>
      </c>
      <c r="N11" s="14">
        <f t="shared" si="3"/>
        <v>113</v>
      </c>
      <c r="O11" s="14">
        <v>113</v>
      </c>
      <c r="P11" s="14" t="s">
        <v>23</v>
      </c>
    </row>
    <row r="12" spans="1:16" ht="12.75" customHeight="1">
      <c r="A12" s="11" t="s">
        <v>8</v>
      </c>
      <c r="B12" s="12">
        <f t="shared" si="0"/>
        <v>8</v>
      </c>
      <c r="C12" s="12">
        <v>8</v>
      </c>
      <c r="D12" s="13" t="s">
        <v>23</v>
      </c>
      <c r="E12" s="12"/>
      <c r="F12" s="14">
        <f t="shared" si="1"/>
        <v>32</v>
      </c>
      <c r="G12" s="10">
        <v>32</v>
      </c>
      <c r="H12" s="14" t="s">
        <v>23</v>
      </c>
      <c r="I12" s="5"/>
      <c r="J12" s="13">
        <f t="shared" si="2"/>
        <v>34</v>
      </c>
      <c r="K12" s="10">
        <v>34</v>
      </c>
      <c r="L12" s="14" t="s">
        <v>23</v>
      </c>
      <c r="N12" s="14" t="str">
        <f t="shared" si="3"/>
        <v>-</v>
      </c>
      <c r="O12" s="14" t="s">
        <v>23</v>
      </c>
      <c r="P12" s="14" t="s">
        <v>23</v>
      </c>
    </row>
    <row r="13" spans="1:16" ht="12.75" customHeight="1">
      <c r="A13" s="11" t="s">
        <v>9</v>
      </c>
      <c r="B13" s="12">
        <f t="shared" si="0"/>
        <v>145</v>
      </c>
      <c r="C13" s="12">
        <v>138</v>
      </c>
      <c r="D13" s="13">
        <v>7</v>
      </c>
      <c r="E13" s="12"/>
      <c r="F13" s="14">
        <f t="shared" si="1"/>
        <v>533</v>
      </c>
      <c r="G13" s="10">
        <v>501</v>
      </c>
      <c r="H13" s="14">
        <v>32</v>
      </c>
      <c r="I13" s="5"/>
      <c r="J13" s="13">
        <f t="shared" si="2"/>
        <v>1042</v>
      </c>
      <c r="K13" s="10">
        <v>980</v>
      </c>
      <c r="L13" s="14">
        <v>62</v>
      </c>
      <c r="N13" s="14">
        <f t="shared" si="3"/>
        <v>217</v>
      </c>
      <c r="O13" s="14">
        <v>152</v>
      </c>
      <c r="P13" s="14">
        <v>65</v>
      </c>
    </row>
    <row r="14" spans="1:16" ht="12.75" customHeight="1">
      <c r="A14" s="11" t="s">
        <v>10</v>
      </c>
      <c r="B14" s="12">
        <f t="shared" si="0"/>
        <v>95</v>
      </c>
      <c r="C14" s="12">
        <v>87</v>
      </c>
      <c r="D14" s="13">
        <v>8</v>
      </c>
      <c r="E14" s="12"/>
      <c r="F14" s="14">
        <f t="shared" si="1"/>
        <v>347</v>
      </c>
      <c r="G14" s="10">
        <v>337</v>
      </c>
      <c r="H14" s="14">
        <v>10</v>
      </c>
      <c r="I14" s="5"/>
      <c r="J14" s="13">
        <f t="shared" si="2"/>
        <v>562</v>
      </c>
      <c r="K14" s="10">
        <v>518</v>
      </c>
      <c r="L14" s="14">
        <v>44</v>
      </c>
      <c r="N14" s="14">
        <f t="shared" si="3"/>
        <v>192</v>
      </c>
      <c r="O14" s="14">
        <v>192</v>
      </c>
      <c r="P14" s="14" t="s">
        <v>23</v>
      </c>
    </row>
    <row r="15" spans="1:16" ht="12.75" customHeight="1">
      <c r="A15" s="11" t="s">
        <v>11</v>
      </c>
      <c r="B15" s="12">
        <f t="shared" si="0"/>
        <v>576</v>
      </c>
      <c r="C15" s="12">
        <f>280+62+17</f>
        <v>359</v>
      </c>
      <c r="D15" s="13">
        <v>217</v>
      </c>
      <c r="E15" s="12"/>
      <c r="F15" s="14">
        <f t="shared" si="1"/>
        <v>2228</v>
      </c>
      <c r="G15" s="10">
        <f>1522+125+47</f>
        <v>1694</v>
      </c>
      <c r="H15" s="14">
        <v>534</v>
      </c>
      <c r="I15" s="5"/>
      <c r="J15" s="13">
        <f t="shared" si="2"/>
        <v>4023</v>
      </c>
      <c r="K15" s="10">
        <f>2761+121+231</f>
        <v>3113</v>
      </c>
      <c r="L15" s="14">
        <v>910</v>
      </c>
      <c r="N15" s="14">
        <f t="shared" si="3"/>
        <v>1038</v>
      </c>
      <c r="O15" s="14">
        <f>595+16</f>
        <v>611</v>
      </c>
      <c r="P15" s="14">
        <v>427</v>
      </c>
    </row>
    <row r="16" spans="1:16" ht="12.75" customHeight="1">
      <c r="A16" s="11" t="s">
        <v>12</v>
      </c>
      <c r="B16" s="12">
        <f t="shared" si="0"/>
        <v>43</v>
      </c>
      <c r="C16" s="12">
        <v>43</v>
      </c>
      <c r="D16" s="13" t="s">
        <v>23</v>
      </c>
      <c r="E16" s="12"/>
      <c r="F16" s="14">
        <f t="shared" si="1"/>
        <v>114</v>
      </c>
      <c r="G16" s="10">
        <v>114</v>
      </c>
      <c r="H16" s="14" t="s">
        <v>23</v>
      </c>
      <c r="I16" s="5"/>
      <c r="J16" s="13">
        <f t="shared" si="2"/>
        <v>191</v>
      </c>
      <c r="K16" s="10">
        <v>191</v>
      </c>
      <c r="L16" s="14" t="s">
        <v>23</v>
      </c>
      <c r="N16" s="14" t="str">
        <f t="shared" si="3"/>
        <v>-</v>
      </c>
      <c r="O16" s="14" t="s">
        <v>23</v>
      </c>
      <c r="P16" s="14" t="s">
        <v>23</v>
      </c>
    </row>
    <row r="17" spans="1:16" ht="12.75" customHeight="1">
      <c r="A17" s="11" t="s">
        <v>13</v>
      </c>
      <c r="B17" s="12">
        <f t="shared" si="0"/>
        <v>46</v>
      </c>
      <c r="C17" s="12">
        <f>36+10</f>
        <v>46</v>
      </c>
      <c r="D17" s="13" t="s">
        <v>23</v>
      </c>
      <c r="E17" s="12"/>
      <c r="F17" s="14">
        <f t="shared" si="1"/>
        <v>200</v>
      </c>
      <c r="G17" s="10">
        <f>177+23</f>
        <v>200</v>
      </c>
      <c r="H17" s="14" t="s">
        <v>23</v>
      </c>
      <c r="I17" s="5"/>
      <c r="J17" s="13">
        <f t="shared" si="2"/>
        <v>327</v>
      </c>
      <c r="K17" s="10">
        <f>288+39</f>
        <v>327</v>
      </c>
      <c r="L17" s="14" t="s">
        <v>23</v>
      </c>
      <c r="N17" s="14">
        <f t="shared" si="3"/>
        <v>113</v>
      </c>
      <c r="O17" s="14">
        <v>113</v>
      </c>
      <c r="P17" s="14" t="s">
        <v>23</v>
      </c>
    </row>
    <row r="18" spans="1:16" ht="12.75" customHeight="1">
      <c r="A18" s="11" t="s">
        <v>14</v>
      </c>
      <c r="B18" s="12">
        <f t="shared" si="0"/>
        <v>93</v>
      </c>
      <c r="C18" s="12">
        <v>88</v>
      </c>
      <c r="D18" s="13">
        <v>5</v>
      </c>
      <c r="E18" s="12"/>
      <c r="F18" s="14">
        <f t="shared" si="1"/>
        <v>526</v>
      </c>
      <c r="G18" s="10">
        <v>517</v>
      </c>
      <c r="H18" s="14">
        <v>9</v>
      </c>
      <c r="I18" s="5"/>
      <c r="J18" s="13">
        <f t="shared" si="2"/>
        <v>623</v>
      </c>
      <c r="K18" s="10">
        <v>550</v>
      </c>
      <c r="L18" s="14">
        <v>73</v>
      </c>
      <c r="N18" s="14">
        <f t="shared" si="3"/>
        <v>82</v>
      </c>
      <c r="O18" s="14">
        <v>82</v>
      </c>
      <c r="P18" s="14" t="s">
        <v>23</v>
      </c>
    </row>
    <row r="19" spans="1:16" ht="12.75" customHeight="1">
      <c r="A19" s="11" t="s">
        <v>15</v>
      </c>
      <c r="B19" s="12">
        <f t="shared" si="0"/>
        <v>46</v>
      </c>
      <c r="C19" s="12">
        <v>46</v>
      </c>
      <c r="D19" s="13" t="s">
        <v>23</v>
      </c>
      <c r="E19" s="12"/>
      <c r="F19" s="14">
        <f t="shared" si="1"/>
        <v>118</v>
      </c>
      <c r="G19" s="10">
        <v>118</v>
      </c>
      <c r="H19" s="14" t="s">
        <v>23</v>
      </c>
      <c r="I19" s="5"/>
      <c r="J19" s="13">
        <f t="shared" si="2"/>
        <v>228</v>
      </c>
      <c r="K19" s="10">
        <v>228</v>
      </c>
      <c r="L19" s="14" t="s">
        <v>23</v>
      </c>
      <c r="N19" s="14">
        <f t="shared" si="3"/>
        <v>46</v>
      </c>
      <c r="O19" s="14">
        <v>46</v>
      </c>
      <c r="P19" s="14" t="s">
        <v>23</v>
      </c>
    </row>
    <row r="20" spans="1:16" ht="12.75" customHeight="1">
      <c r="A20" s="11" t="s">
        <v>16</v>
      </c>
      <c r="B20" s="12">
        <f t="shared" si="0"/>
        <v>74</v>
      </c>
      <c r="C20" s="12">
        <f>56+16</f>
        <v>72</v>
      </c>
      <c r="D20" s="13">
        <v>2</v>
      </c>
      <c r="E20" s="12"/>
      <c r="F20" s="14">
        <f t="shared" si="1"/>
        <v>264</v>
      </c>
      <c r="G20" s="10">
        <v>252</v>
      </c>
      <c r="H20" s="14">
        <v>12</v>
      </c>
      <c r="I20" s="5"/>
      <c r="J20" s="13">
        <f t="shared" si="2"/>
        <v>477</v>
      </c>
      <c r="K20" s="12">
        <v>429</v>
      </c>
      <c r="L20" s="14">
        <v>48</v>
      </c>
      <c r="N20" s="14">
        <f t="shared" si="3"/>
        <v>87</v>
      </c>
      <c r="O20" s="14">
        <v>87</v>
      </c>
      <c r="P20" s="14" t="s">
        <v>23</v>
      </c>
    </row>
    <row r="21" spans="1:16" ht="12.75" customHeight="1">
      <c r="A21" s="11" t="s">
        <v>17</v>
      </c>
      <c r="B21" s="12">
        <f t="shared" si="0"/>
        <v>134</v>
      </c>
      <c r="C21" s="12">
        <v>118</v>
      </c>
      <c r="D21" s="13">
        <v>16</v>
      </c>
      <c r="E21" s="12"/>
      <c r="F21" s="14">
        <f t="shared" si="1"/>
        <v>451</v>
      </c>
      <c r="G21" s="10">
        <v>407</v>
      </c>
      <c r="H21" s="14">
        <v>44</v>
      </c>
      <c r="I21" s="5"/>
      <c r="J21" s="13">
        <f t="shared" si="2"/>
        <v>1067</v>
      </c>
      <c r="K21" s="12">
        <f>973+27</f>
        <v>1000</v>
      </c>
      <c r="L21" s="14">
        <v>67</v>
      </c>
      <c r="N21" s="14">
        <f t="shared" si="3"/>
        <v>218</v>
      </c>
      <c r="O21" s="14">
        <v>218</v>
      </c>
      <c r="P21" s="14" t="s">
        <v>23</v>
      </c>
    </row>
    <row r="22" spans="1:16" ht="12.75" customHeight="1">
      <c r="A22" s="11" t="s">
        <v>18</v>
      </c>
      <c r="B22" s="12">
        <f t="shared" si="0"/>
        <v>65</v>
      </c>
      <c r="C22" s="12">
        <v>65</v>
      </c>
      <c r="D22" s="13" t="s">
        <v>23</v>
      </c>
      <c r="E22" s="12"/>
      <c r="F22" s="14">
        <f t="shared" si="1"/>
        <v>260</v>
      </c>
      <c r="G22" s="10">
        <v>260</v>
      </c>
      <c r="H22" s="14" t="s">
        <v>23</v>
      </c>
      <c r="I22" s="5"/>
      <c r="J22" s="13">
        <f t="shared" si="2"/>
        <v>373</v>
      </c>
      <c r="K22" s="12">
        <v>373</v>
      </c>
      <c r="L22" s="14" t="s">
        <v>23</v>
      </c>
      <c r="N22" s="14">
        <f t="shared" si="3"/>
        <v>57</v>
      </c>
      <c r="O22" s="14">
        <v>57</v>
      </c>
      <c r="P22" s="14" t="s">
        <v>23</v>
      </c>
    </row>
    <row r="23" spans="1:16" ht="12.75" customHeight="1">
      <c r="A23" s="11" t="s">
        <v>19</v>
      </c>
      <c r="B23" s="12">
        <f t="shared" si="0"/>
        <v>113</v>
      </c>
      <c r="C23" s="12">
        <f>95+15</f>
        <v>110</v>
      </c>
      <c r="D23" s="13">
        <v>3</v>
      </c>
      <c r="E23" s="12"/>
      <c r="F23" s="14">
        <f t="shared" si="1"/>
        <v>479</v>
      </c>
      <c r="G23" s="10">
        <v>464</v>
      </c>
      <c r="H23" s="14">
        <v>15</v>
      </c>
      <c r="I23" s="5"/>
      <c r="J23" s="13">
        <f t="shared" si="2"/>
        <v>2269</v>
      </c>
      <c r="K23" s="12">
        <v>2230</v>
      </c>
      <c r="L23" s="14">
        <v>39</v>
      </c>
      <c r="N23" s="14">
        <f t="shared" si="3"/>
        <v>128</v>
      </c>
      <c r="O23" s="14">
        <v>128</v>
      </c>
      <c r="P23" s="14" t="s">
        <v>23</v>
      </c>
    </row>
    <row r="24" spans="1:16" ht="12.75" customHeight="1">
      <c r="A24" s="8" t="s">
        <v>20</v>
      </c>
      <c r="B24" s="15">
        <f t="shared" si="0"/>
        <v>151</v>
      </c>
      <c r="C24" s="15">
        <f>73+65</f>
        <v>138</v>
      </c>
      <c r="D24" s="16">
        <v>13</v>
      </c>
      <c r="E24" s="15"/>
      <c r="F24" s="16">
        <f t="shared" si="1"/>
        <v>449</v>
      </c>
      <c r="G24" s="15">
        <f>317+87</f>
        <v>404</v>
      </c>
      <c r="H24" s="16">
        <v>45</v>
      </c>
      <c r="I24" s="8"/>
      <c r="J24" s="16">
        <f>IF(SUM(K24:L24)=0,"-",SUM(K24:L24))</f>
        <v>540</v>
      </c>
      <c r="K24" s="15">
        <f>378+94</f>
        <v>472</v>
      </c>
      <c r="L24" s="16">
        <v>68</v>
      </c>
      <c r="M24" s="22"/>
      <c r="N24" s="23">
        <f>IF(SUM(O24:P24)=0,"-",SUM(O24:P24))</f>
        <v>132</v>
      </c>
      <c r="O24" s="16">
        <v>132</v>
      </c>
      <c r="P24" s="16" t="s">
        <v>23</v>
      </c>
    </row>
    <row r="25" spans="1:12" ht="12.75" customHeight="1">
      <c r="A25" s="11"/>
      <c r="B25" s="12"/>
      <c r="C25" s="12"/>
      <c r="D25" s="13"/>
      <c r="E25" s="12"/>
      <c r="F25" s="12"/>
      <c r="G25" s="12"/>
      <c r="H25" s="13"/>
      <c r="I25" s="11"/>
      <c r="J25" s="12"/>
      <c r="K25" s="12"/>
      <c r="L25" s="13" t="s">
        <v>28</v>
      </c>
    </row>
    <row r="26" ht="12.75" customHeight="1">
      <c r="A26" s="17" t="s">
        <v>30</v>
      </c>
    </row>
    <row r="27" ht="5.25" customHeight="1">
      <c r="A27" s="17"/>
    </row>
    <row r="28" spans="1:16" ht="15.75" customHeight="1">
      <c r="A28" s="25" t="s">
        <v>27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ht="12.75" customHeight="1">
      <c r="A30" s="17"/>
    </row>
  </sheetData>
  <sheetProtection password="DB8F" sheet="1" formatCells="0" formatColumns="0" formatRows="0" insertColumns="0" insertRows="0" insertHyperlinks="0" deleteColumns="0" deleteRows="0" sort="0" autoFilter="0" pivotTables="0"/>
  <mergeCells count="7">
    <mergeCell ref="N5:P5"/>
    <mergeCell ref="A28:P29"/>
    <mergeCell ref="A4:A6"/>
    <mergeCell ref="B5:D5"/>
    <mergeCell ref="F5:H5"/>
    <mergeCell ref="J5:L5"/>
    <mergeCell ref="B4:P4"/>
  </mergeCells>
  <printOptions/>
  <pageMargins left="0.7874015748031497" right="0" top="1.3779527559055118" bottom="0" header="0.3937007874015748" footer="0"/>
  <pageSetup horizontalDpi="600" verticalDpi="600" orientation="portrait" paperSize="9" scale="98" r:id="rId2"/>
  <headerFooter alignWithMargins="0"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publica</cp:lastModifiedBy>
  <cp:lastPrinted>2016-02-15T14:00:36Z</cp:lastPrinted>
  <dcterms:created xsi:type="dcterms:W3CDTF">2008-09-11T11:15:47Z</dcterms:created>
  <dcterms:modified xsi:type="dcterms:W3CDTF">2018-11-14T13:59:09Z</dcterms:modified>
  <cp:category/>
  <cp:version/>
  <cp:contentType/>
  <cp:contentStatus/>
</cp:coreProperties>
</file>